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9" i="1" l="1"/>
  <c r="E48" i="1" l="1"/>
  <c r="F26" i="1"/>
  <c r="E43" i="1" l="1"/>
  <c r="E42" i="1"/>
  <c r="E40" i="1"/>
  <c r="E19" i="1"/>
  <c r="E8" i="1" l="1"/>
  <c r="E14" i="1"/>
  <c r="E12" i="1" s="1"/>
  <c r="E27" i="1"/>
  <c r="E39" i="1"/>
  <c r="E35" i="1"/>
  <c r="D34" i="1"/>
  <c r="D26" i="1"/>
  <c r="E26" i="1" s="1"/>
  <c r="E31" i="1"/>
  <c r="D20" i="1" l="1"/>
  <c r="D46" i="1" s="1"/>
  <c r="F20" i="1"/>
  <c r="F46" i="1" s="1"/>
  <c r="F12" i="1"/>
  <c r="F6" i="1"/>
  <c r="E22" i="1" l="1"/>
  <c r="E23" i="1"/>
  <c r="E17" i="1"/>
  <c r="F34" i="1"/>
  <c r="F49" i="1" s="1"/>
  <c r="E38" i="1"/>
  <c r="E37" i="1"/>
  <c r="E20" i="1" l="1"/>
  <c r="E46" i="1" s="1"/>
  <c r="E49" i="1" s="1"/>
  <c r="D12" i="1"/>
  <c r="E33" i="1" l="1"/>
  <c r="E29" i="1"/>
  <c r="E28" i="1"/>
  <c r="E34" i="1" l="1"/>
  <c r="E16" i="1"/>
  <c r="E15" i="1"/>
  <c r="E9" i="1"/>
  <c r="D6" i="1"/>
  <c r="E10" i="1"/>
  <c r="E6" i="1" l="1"/>
</calcChain>
</file>

<file path=xl/sharedStrings.xml><?xml version="1.0" encoding="utf-8"?>
<sst xmlns="http://schemas.openxmlformats.org/spreadsheetml/2006/main" count="75" uniqueCount="54">
  <si>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</si>
  <si>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</si>
  <si>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</si>
  <si>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</si>
  <si>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</si>
  <si>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</si>
  <si>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</si>
  <si>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</si>
  <si>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</si>
  <si>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</si>
  <si>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</si>
  <si>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</si>
  <si>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</si>
  <si>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Вывоз мусора</t>
  </si>
  <si>
    <t>услуги сторонней организации</t>
  </si>
  <si>
    <t>зарплата обслуж.перс с отчислен.</t>
  </si>
  <si>
    <t xml:space="preserve"> руб.</t>
  </si>
  <si>
    <t>инвентарь,сантехматер.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</si>
  <si>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</si>
  <si>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</si>
  <si>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</si>
  <si>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</si>
  <si>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</si>
  <si>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</si>
  <si>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Факт за</t>
  </si>
  <si>
    <t>ж.д.по пер.Днепровский 116 Д</t>
  </si>
  <si>
    <t>Услуги по уборке территории</t>
  </si>
  <si>
    <t>Утвержден</t>
  </si>
  <si>
    <t>инвентарь, хозматер.</t>
  </si>
  <si>
    <t>благоустройство мус.площадки</t>
  </si>
  <si>
    <t>Техобслуживание пожарной сигнализац</t>
  </si>
  <si>
    <t>ОТЧЕТ по статье "Содержание и ремонт жилья " за 2018год</t>
  </si>
  <si>
    <t>2018г</t>
  </si>
  <si>
    <t xml:space="preserve">тариф </t>
  </si>
  <si>
    <t>озеленение,чистка снега</t>
  </si>
  <si>
    <t>ремонт бойлера и водоснабжения</t>
  </si>
  <si>
    <t>ремонт кровли,мелкий ремонт</t>
  </si>
  <si>
    <t>подгот.отоп.сезон,настройка насоса</t>
  </si>
  <si>
    <t>Услуги по содержанию и уборке МОП</t>
  </si>
  <si>
    <t xml:space="preserve">ДЕФИЦИТ </t>
  </si>
  <si>
    <t>услуги ркц,паспортиста ,1С програм,оргтехн</t>
  </si>
  <si>
    <t>зарплата,налоги-305974,сайт УК и ГИС 27696</t>
  </si>
  <si>
    <r>
      <t>Прочие услуги(</t>
    </r>
    <r>
      <rPr>
        <i/>
        <sz val="12"/>
        <rFont val="Arial Cyr"/>
        <charset val="204"/>
      </rPr>
      <t>комис.банка-53958,61,гсм-6856</t>
    </r>
  </si>
  <si>
    <t>канцтовары-7699,аренда,охрана офиса-52800)</t>
  </si>
  <si>
    <t>усл связи-12302,4,общехоз.расходы25910</t>
  </si>
  <si>
    <t>услуги электрика, установка датчики движения</t>
  </si>
  <si>
    <t>х/матер.1399,46 электроматер-18684,3</t>
  </si>
  <si>
    <t>дезобработка,таблички на дом</t>
  </si>
  <si>
    <t>уборка льда с желобов кровли</t>
  </si>
  <si>
    <t>Техобслуживание УУТЭ</t>
  </si>
  <si>
    <t>ИТОГО</t>
  </si>
  <si>
    <t>СОДЕРЖАНИЕ И РЕМОНТ ЖИЛЬЯ</t>
  </si>
  <si>
    <t>3 руб.92 коп на 1м2 =  391890,24 руб за год</t>
  </si>
  <si>
    <t>юридические  услуги-44684 почтовые -4342,48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</si>
</sst>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11" xfId="0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2" xfId="0" applyFont="1" applyBorder="1"/>
    <xf numFmtId="0" fontId="4" fillId="0" borderId="10" xfId="0" applyFont="1" applyBorder="1"/>
    <xf numFmtId="2" fontId="3" fillId="0" borderId="2" xfId="0" applyNumberFormat="1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2" fontId="5" fillId="0" borderId="3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2" fontId="3" fillId="0" borderId="6" xfId="0" applyNumberFormat="1" applyFont="1" applyBorder="1"/>
    <xf numFmtId="0" fontId="3" fillId="0" borderId="7" xfId="0" applyFont="1" applyBorder="1"/>
    <xf numFmtId="0" fontId="4" fillId="0" borderId="8" xfId="0" applyFont="1" applyBorder="1"/>
    <xf numFmtId="2" fontId="3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1" fillId="0" borderId="7" xfId="0" applyFont="1" applyBorder="1"/>
    <xf numFmtId="0" fontId="5" fillId="0" borderId="9" xfId="0" applyFont="1" applyBorder="1"/>
    <xf numFmtId="0" fontId="5" fillId="0" borderId="1" xfId="0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0" fontId="4" fillId="0" borderId="6" xfId="0" applyFont="1" applyBorder="1"/>
    <xf numFmtId="0" fontId="5" fillId="0" borderId="5" xfId="0" applyFont="1" applyBorder="1"/>
    <xf numFmtId="0" fontId="3" fillId="0" borderId="13" xfId="0" applyFont="1" applyBorder="1"/>
    <xf numFmtId="2" fontId="4" fillId="0" borderId="6" xfId="0" applyNumberFormat="1" applyFont="1" applyBorder="1"/>
    <xf numFmtId="0" fontId="3" fillId="0" borderId="5" xfId="0" applyFont="1" applyBorder="1"/>
    <xf numFmtId="2" fontId="1" fillId="0" borderId="0" xfId="0" applyNumberFormat="1" applyFont="1"/>
    <xf numFmtId="2" fontId="4" fillId="0" borderId="3" xfId="0" applyNumberFormat="1" applyFont="1" applyBorder="1"/>
    <xf numFmtId="0" fontId="6" fillId="0" borderId="0" xfId="0" applyFont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2" fontId="3" fillId="2" borderId="2" xfId="0" applyNumberFormat="1" applyFont="1" applyFill="1" applyBorder="1"/>
    <xf numFmtId="0" fontId="4" fillId="0" borderId="7" xfId="0" applyFont="1" applyBorder="1"/>
    <xf numFmtId="0" fontId="4" fillId="0" borderId="4" xfId="0" applyFont="1" applyBorder="1"/>
    <xf numFmtId="2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topLeftCell="A31" zoomScaleNormal="100" workbookViewId="0">
      <selection activeCell="G49" sqref="G49"/>
    </sheetView>
  </sheetViews>
  <sheetFormatPr defaultRowHeight="13.2" x14ac:dyDescent="0.25"/>
  <cols>
    <col min="1" max="1" width="9" customWidth="1"/>
    <col min="2" max="2" width="53.33203125" customWidth="1"/>
    <col min="3" max="3" width="7.21875" customWidth="1"/>
    <col min="4" max="4" width="14.88671875" customWidth="1"/>
    <col min="5" max="5" width="15.5546875" customWidth="1"/>
    <col min="6" max="6" width="19.77734375" customWidth="1"/>
    <col min="7" max="7" width="12" customWidth="1"/>
  </cols>
  <sheetData>
    <row r="1" spans="1:7" ht="17.399999999999999" x14ac:dyDescent="0.3">
      <c r="A1" s="4"/>
      <c r="B1" s="6" t="s">
        <v>31</v>
      </c>
      <c r="C1" s="7"/>
      <c r="D1" s="7"/>
      <c r="E1" s="8"/>
      <c r="F1" s="5"/>
      <c r="G1" s="3"/>
    </row>
    <row r="2" spans="1:7" ht="17.399999999999999" x14ac:dyDescent="0.3">
      <c r="A2" s="1"/>
      <c r="B2" s="9" t="s">
        <v>25</v>
      </c>
      <c r="C2" s="2"/>
      <c r="E2" s="2"/>
      <c r="F2" s="2"/>
      <c r="G2" s="3"/>
    </row>
    <row r="3" spans="1:7" ht="15.6" thickBot="1" x14ac:dyDescent="0.3">
      <c r="A3" s="1"/>
      <c r="B3" s="1"/>
      <c r="D3" s="1"/>
      <c r="E3" s="1"/>
      <c r="F3" s="50">
        <v>8331</v>
      </c>
    </row>
    <row r="4" spans="1:7" ht="15" x14ac:dyDescent="0.25">
      <c r="A4" s="10" t="s">
        <v>0</v>
      </c>
      <c r="B4" s="10" t="s">
        <v>2</v>
      </c>
      <c r="C4" s="10" t="s">
        <v>4</v>
      </c>
      <c r="D4" s="10" t="s">
        <v>24</v>
      </c>
      <c r="E4" s="10" t="s">
        <v>23</v>
      </c>
      <c r="F4" s="10" t="s">
        <v>27</v>
      </c>
    </row>
    <row r="5" spans="1:7" ht="23.25" customHeight="1" thickBot="1" x14ac:dyDescent="0.3">
      <c r="A5" s="11"/>
      <c r="B5" s="12"/>
      <c r="C5" s="11" t="s">
        <v>3</v>
      </c>
      <c r="D5" s="11" t="s">
        <v>32</v>
      </c>
      <c r="E5" s="11" t="s">
        <v>1</v>
      </c>
      <c r="F5" s="11" t="s">
        <v>33</v>
      </c>
    </row>
    <row r="6" spans="1:7" ht="15.6" x14ac:dyDescent="0.3">
      <c r="A6" s="13">
        <v>1</v>
      </c>
      <c r="B6" s="14" t="s">
        <v>20</v>
      </c>
      <c r="C6" s="15" t="s">
        <v>9</v>
      </c>
      <c r="D6" s="14">
        <f>D8+D9+D10+D11</f>
        <v>173166.78000000003</v>
      </c>
      <c r="E6" s="16">
        <f>E8+E9+E10+E11</f>
        <v>1.608233289936567</v>
      </c>
      <c r="F6" s="16">
        <f>F8+F9+F10+F11</f>
        <v>1.65</v>
      </c>
    </row>
    <row r="7" spans="1:7" ht="10.8" customHeight="1" thickBot="1" x14ac:dyDescent="0.35">
      <c r="A7" s="17"/>
      <c r="B7" s="18"/>
      <c r="C7" s="19"/>
      <c r="D7" s="18"/>
      <c r="E7" s="20"/>
      <c r="F7" s="18"/>
    </row>
    <row r="8" spans="1:7" ht="18" customHeight="1" x14ac:dyDescent="0.3">
      <c r="A8" s="21"/>
      <c r="B8" s="22" t="s">
        <v>26</v>
      </c>
      <c r="C8" s="23" t="s">
        <v>9</v>
      </c>
      <c r="D8" s="22">
        <v>161050.26</v>
      </c>
      <c r="E8" s="24">
        <f>D8/13/F3</f>
        <v>1.4870341541785548</v>
      </c>
      <c r="F8" s="22">
        <v>1.43</v>
      </c>
    </row>
    <row r="9" spans="1:7" ht="18" customHeight="1" x14ac:dyDescent="0.3">
      <c r="A9" s="21"/>
      <c r="B9" s="22" t="s">
        <v>34</v>
      </c>
      <c r="C9" s="23"/>
      <c r="D9" s="22">
        <v>10033.26</v>
      </c>
      <c r="E9" s="24">
        <f>D9/12/F3</f>
        <v>0.10036070099627896</v>
      </c>
      <c r="F9" s="22">
        <v>0.1</v>
      </c>
    </row>
    <row r="10" spans="1:7" ht="18" customHeight="1" thickBot="1" x14ac:dyDescent="0.35">
      <c r="A10" s="21"/>
      <c r="B10" s="22" t="s">
        <v>28</v>
      </c>
      <c r="C10" s="23" t="s">
        <v>9</v>
      </c>
      <c r="D10" s="22">
        <v>2083.2600000000002</v>
      </c>
      <c r="E10" s="24">
        <f>D10/12/F3</f>
        <v>2.0838434761733287E-2</v>
      </c>
      <c r="F10" s="22">
        <v>0.12</v>
      </c>
    </row>
    <row r="11" spans="1:7" ht="18" hidden="1" customHeight="1" thickBot="1" x14ac:dyDescent="0.35">
      <c r="A11" s="21"/>
      <c r="B11" s="22"/>
      <c r="C11" s="23"/>
      <c r="D11" s="22"/>
      <c r="E11" s="24"/>
      <c r="F11" s="22"/>
    </row>
    <row r="12" spans="1:7" ht="15.6" x14ac:dyDescent="0.3">
      <c r="A12" s="14">
        <v>2</v>
      </c>
      <c r="B12" s="14" t="s">
        <v>6</v>
      </c>
      <c r="C12" s="25" t="s">
        <v>9</v>
      </c>
      <c r="D12" s="14">
        <f>D14+D15+D16+D17+D19</f>
        <v>494557.57</v>
      </c>
      <c r="E12" s="16">
        <f>E14+E15+E16+E17+E19+E18</f>
        <v>4.7176658772148512</v>
      </c>
      <c r="F12" s="14">
        <f>F14+F15+F16+F17+F19</f>
        <v>3.5999999999999996</v>
      </c>
    </row>
    <row r="13" spans="1:7" ht="15" customHeight="1" thickBot="1" x14ac:dyDescent="0.35">
      <c r="A13" s="18"/>
      <c r="B13" s="18" t="s">
        <v>5</v>
      </c>
      <c r="C13" s="26"/>
      <c r="D13" s="18"/>
      <c r="E13" s="20"/>
      <c r="F13" s="18"/>
    </row>
    <row r="14" spans="1:7" ht="23.4" customHeight="1" x14ac:dyDescent="0.3">
      <c r="A14" s="12"/>
      <c r="B14" s="22" t="s">
        <v>38</v>
      </c>
      <c r="C14" s="22" t="s">
        <v>11</v>
      </c>
      <c r="D14" s="22">
        <v>298000</v>
      </c>
      <c r="E14" s="24">
        <f>D14/13/F3</f>
        <v>2.7515396618745553</v>
      </c>
      <c r="F14" s="22">
        <v>2.35</v>
      </c>
    </row>
    <row r="15" spans="1:7" ht="20.25" customHeight="1" x14ac:dyDescent="0.3">
      <c r="A15" s="12"/>
      <c r="B15" s="22" t="s">
        <v>46</v>
      </c>
      <c r="C15" s="22" t="s">
        <v>11</v>
      </c>
      <c r="D15" s="22">
        <v>20083.759999999998</v>
      </c>
      <c r="E15" s="24">
        <f>D15/12/F3</f>
        <v>0.20089385027807785</v>
      </c>
      <c r="F15" s="22">
        <v>0.04</v>
      </c>
    </row>
    <row r="16" spans="1:7" ht="20.25" customHeight="1" x14ac:dyDescent="0.3">
      <c r="A16" s="12"/>
      <c r="B16" s="22" t="s">
        <v>47</v>
      </c>
      <c r="C16" s="22" t="s">
        <v>11</v>
      </c>
      <c r="D16" s="22">
        <v>1603.81</v>
      </c>
      <c r="E16" s="24">
        <f>D16/12/F3</f>
        <v>1.6042591925739206E-2</v>
      </c>
      <c r="F16" s="22">
        <v>0.01</v>
      </c>
    </row>
    <row r="17" spans="1:6" ht="23.4" customHeight="1" x14ac:dyDescent="0.3">
      <c r="A17" s="12"/>
      <c r="B17" s="22" t="s">
        <v>45</v>
      </c>
      <c r="C17" s="22" t="s">
        <v>11</v>
      </c>
      <c r="D17" s="22">
        <v>162220</v>
      </c>
      <c r="E17" s="24">
        <f>D17/12/F3</f>
        <v>1.6226543432161007</v>
      </c>
      <c r="F17" s="22">
        <v>1.2</v>
      </c>
    </row>
    <row r="18" spans="1:6" ht="19.8" hidden="1" customHeight="1" x14ac:dyDescent="0.3">
      <c r="A18" s="12"/>
      <c r="B18" s="22"/>
      <c r="C18" s="22"/>
      <c r="D18" s="22"/>
      <c r="E18" s="24"/>
      <c r="F18" s="22"/>
    </row>
    <row r="19" spans="1:6" ht="21.6" customHeight="1" thickBot="1" x14ac:dyDescent="0.35">
      <c r="A19" s="11"/>
      <c r="B19" s="27" t="s">
        <v>48</v>
      </c>
      <c r="C19" s="27" t="s">
        <v>11</v>
      </c>
      <c r="D19" s="27">
        <v>12650</v>
      </c>
      <c r="E19" s="28">
        <f>D19/12/F3</f>
        <v>0.12653542992037772</v>
      </c>
      <c r="F19" s="27"/>
    </row>
    <row r="20" spans="1:6" ht="25.8" customHeight="1" thickBot="1" x14ac:dyDescent="0.35">
      <c r="A20" s="29">
        <v>3</v>
      </c>
      <c r="B20" s="30" t="s">
        <v>13</v>
      </c>
      <c r="C20" s="31" t="s">
        <v>9</v>
      </c>
      <c r="D20" s="30">
        <f>D22+D23+D21</f>
        <v>117893.52</v>
      </c>
      <c r="E20" s="32">
        <f>E21+E22+E23</f>
        <v>1.179265394310407</v>
      </c>
      <c r="F20" s="30">
        <f>F22+F23</f>
        <v>1.1200000000000001</v>
      </c>
    </row>
    <row r="21" spans="1:6" ht="18" hidden="1" customHeight="1" x14ac:dyDescent="0.3">
      <c r="A21" s="33"/>
      <c r="B21" s="37"/>
      <c r="C21" s="34"/>
      <c r="D21" s="36"/>
      <c r="E21" s="49"/>
      <c r="F21" s="36"/>
    </row>
    <row r="22" spans="1:6" ht="25.8" customHeight="1" x14ac:dyDescent="0.3">
      <c r="A22" s="33"/>
      <c r="B22" s="22" t="s">
        <v>14</v>
      </c>
      <c r="C22" s="34" t="s">
        <v>11</v>
      </c>
      <c r="D22" s="22">
        <v>110300</v>
      </c>
      <c r="E22" s="24">
        <f>D22/12/F3</f>
        <v>1.1033089264994198</v>
      </c>
      <c r="F22" s="22">
        <v>1.1000000000000001</v>
      </c>
    </row>
    <row r="23" spans="1:6" ht="19.8" customHeight="1" thickBot="1" x14ac:dyDescent="0.35">
      <c r="A23" s="21"/>
      <c r="B23" s="22" t="s">
        <v>29</v>
      </c>
      <c r="C23" s="23" t="s">
        <v>9</v>
      </c>
      <c r="D23" s="22">
        <v>7593.52</v>
      </c>
      <c r="E23" s="24">
        <f>D23/12/F3</f>
        <v>7.5956467810987083E-2</v>
      </c>
      <c r="F23" s="22">
        <v>0.02</v>
      </c>
    </row>
    <row r="24" spans="1:6" ht="15.6" x14ac:dyDescent="0.3">
      <c r="A24" s="14">
        <v>4</v>
      </c>
      <c r="B24" s="14" t="s">
        <v>7</v>
      </c>
      <c r="C24" s="25" t="s">
        <v>9</v>
      </c>
      <c r="D24" s="14"/>
      <c r="E24" s="16"/>
      <c r="F24" s="14"/>
    </row>
    <row r="25" spans="1:6" ht="15.6" x14ac:dyDescent="0.3">
      <c r="A25" s="36"/>
      <c r="B25" s="36" t="s">
        <v>8</v>
      </c>
      <c r="C25" s="37"/>
      <c r="D25" s="36"/>
      <c r="E25" s="35"/>
      <c r="F25" s="36"/>
    </row>
    <row r="26" spans="1:6" ht="16.2" thickBot="1" x14ac:dyDescent="0.35">
      <c r="A26" s="18"/>
      <c r="B26" s="18" t="s">
        <v>21</v>
      </c>
      <c r="C26" s="37"/>
      <c r="D26" s="18">
        <f>D27+D28+D29+D33+D30+D31</f>
        <v>439124.20000000007</v>
      </c>
      <c r="E26" s="20">
        <f>D26/12/F3</f>
        <v>4.3924718921297972</v>
      </c>
      <c r="F26" s="18">
        <f>F27+F28+F29+F33+F32</f>
        <v>3.09</v>
      </c>
    </row>
    <row r="27" spans="1:6" ht="15.6" x14ac:dyDescent="0.3">
      <c r="A27" s="38"/>
      <c r="B27" s="39" t="s">
        <v>15</v>
      </c>
      <c r="C27" s="40" t="s">
        <v>11</v>
      </c>
      <c r="D27" s="22">
        <v>207625.42</v>
      </c>
      <c r="E27" s="24">
        <f>D27/13/F3</f>
        <v>1.9170791206153108</v>
      </c>
      <c r="F27" s="22">
        <v>1.94</v>
      </c>
    </row>
    <row r="28" spans="1:6" ht="15.6" x14ac:dyDescent="0.3">
      <c r="A28" s="38"/>
      <c r="B28" s="56" t="s">
        <v>35</v>
      </c>
      <c r="C28" s="37" t="s">
        <v>11</v>
      </c>
      <c r="D28" s="37">
        <v>58133.8</v>
      </c>
      <c r="E28" s="49">
        <f>D28/12/F3</f>
        <v>0.58150082022966432</v>
      </c>
      <c r="F28" s="36">
        <v>0.11</v>
      </c>
    </row>
    <row r="29" spans="1:6" ht="15" customHeight="1" x14ac:dyDescent="0.3">
      <c r="A29" s="38"/>
      <c r="B29" s="21" t="s">
        <v>37</v>
      </c>
      <c r="C29" s="22" t="s">
        <v>11</v>
      </c>
      <c r="D29" s="12">
        <v>76695.199999999997</v>
      </c>
      <c r="E29" s="41">
        <f>D29/12/F3</f>
        <v>0.76716680670587767</v>
      </c>
      <c r="F29" s="12">
        <v>0.79</v>
      </c>
    </row>
    <row r="30" spans="1:6" ht="15.6" hidden="1" x14ac:dyDescent="0.3">
      <c r="A30" s="38"/>
      <c r="B30" s="22"/>
      <c r="C30" s="34"/>
      <c r="D30" s="37"/>
      <c r="E30" s="49"/>
      <c r="F30" s="22"/>
    </row>
    <row r="31" spans="1:6" ht="14.4" customHeight="1" x14ac:dyDescent="0.3">
      <c r="A31" s="38"/>
      <c r="B31" s="56" t="s">
        <v>36</v>
      </c>
      <c r="C31" s="37"/>
      <c r="D31" s="37">
        <v>61005.78</v>
      </c>
      <c r="E31" s="49">
        <f>D31/12/F3</f>
        <v>0.61022866402592724</v>
      </c>
      <c r="F31" s="12"/>
    </row>
    <row r="32" spans="1:6" ht="0.6" hidden="1" customHeight="1" thickBot="1" x14ac:dyDescent="0.35">
      <c r="A32" s="38"/>
      <c r="B32" s="51"/>
      <c r="C32" s="37"/>
      <c r="D32" s="37"/>
      <c r="E32" s="49"/>
      <c r="F32" s="12"/>
    </row>
    <row r="33" spans="1:6" ht="15" customHeight="1" thickBot="1" x14ac:dyDescent="0.35">
      <c r="A33" s="38"/>
      <c r="B33" s="57" t="s">
        <v>17</v>
      </c>
      <c r="C33" s="26" t="s">
        <v>16</v>
      </c>
      <c r="D33" s="37">
        <v>35664</v>
      </c>
      <c r="E33" s="49">
        <f>D33/12/F3</f>
        <v>0.35673988716840715</v>
      </c>
      <c r="F33" s="22">
        <v>0.25</v>
      </c>
    </row>
    <row r="34" spans="1:6" ht="16.2" thickBot="1" x14ac:dyDescent="0.35">
      <c r="A34" s="30">
        <v>5</v>
      </c>
      <c r="B34" s="30" t="s">
        <v>12</v>
      </c>
      <c r="C34" s="34" t="s">
        <v>9</v>
      </c>
      <c r="D34" s="14">
        <f>D35+D39+D36+D37+D38</f>
        <v>653092.16999999993</v>
      </c>
      <c r="E34" s="16">
        <f>E35+E36+E37+E38+E39</f>
        <v>6.1039481670252282</v>
      </c>
      <c r="F34" s="14">
        <f>F35+F36+F39+F37+F38</f>
        <v>5.99</v>
      </c>
    </row>
    <row r="35" spans="1:6" ht="22.2" customHeight="1" x14ac:dyDescent="0.3">
      <c r="A35" s="12"/>
      <c r="B35" s="39" t="s">
        <v>41</v>
      </c>
      <c r="C35" s="40" t="s">
        <v>11</v>
      </c>
      <c r="D35" s="10">
        <v>333670</v>
      </c>
      <c r="E35" s="42">
        <f>D35/F3/13</f>
        <v>3.0808934193881976</v>
      </c>
      <c r="F35" s="10">
        <v>3.09</v>
      </c>
    </row>
    <row r="36" spans="1:6" ht="22.2" hidden="1" customHeight="1" x14ac:dyDescent="0.3">
      <c r="A36" s="12"/>
      <c r="B36" s="21"/>
      <c r="C36" s="22"/>
      <c r="D36" s="12"/>
      <c r="E36" s="41"/>
      <c r="F36" s="12"/>
    </row>
    <row r="37" spans="1:6" ht="22.2" customHeight="1" x14ac:dyDescent="0.3">
      <c r="A37" s="12"/>
      <c r="B37" s="21" t="s">
        <v>44</v>
      </c>
      <c r="C37" s="22"/>
      <c r="D37" s="12">
        <v>46778.26</v>
      </c>
      <c r="E37" s="41">
        <f>D37/F3/12</f>
        <v>0.46791361581242752</v>
      </c>
      <c r="F37" s="12"/>
    </row>
    <row r="38" spans="1:6" ht="22.2" customHeight="1" x14ac:dyDescent="0.3">
      <c r="A38" s="12"/>
      <c r="B38" s="21" t="s">
        <v>53</v>
      </c>
      <c r="C38" s="22"/>
      <c r="D38" s="12">
        <v>49026.48</v>
      </c>
      <c r="E38" s="41">
        <f>D38/F3/12</f>
        <v>0.49040211259152566</v>
      </c>
      <c r="F38" s="12"/>
    </row>
    <row r="39" spans="1:6" ht="18.600000000000001" customHeight="1" thickBot="1" x14ac:dyDescent="0.35">
      <c r="A39" s="12"/>
      <c r="B39" s="22" t="s">
        <v>40</v>
      </c>
      <c r="C39" s="22" t="s">
        <v>11</v>
      </c>
      <c r="D39" s="12">
        <v>223617.43</v>
      </c>
      <c r="E39" s="41">
        <f>D39/13/F3</f>
        <v>2.0647390192330777</v>
      </c>
      <c r="F39" s="12">
        <v>2.9</v>
      </c>
    </row>
    <row r="40" spans="1:6" ht="24.6" customHeight="1" thickBot="1" x14ac:dyDescent="0.35">
      <c r="A40" s="30">
        <v>6</v>
      </c>
      <c r="B40" s="30" t="s">
        <v>42</v>
      </c>
      <c r="C40" s="30"/>
      <c r="D40" s="30">
        <v>121313.94</v>
      </c>
      <c r="E40" s="32">
        <f>D40/12/F3</f>
        <v>1.2134791741687674</v>
      </c>
      <c r="F40" s="30">
        <v>0.95</v>
      </c>
    </row>
    <row r="41" spans="1:6" ht="26.4" customHeight="1" thickBot="1" x14ac:dyDescent="0.35">
      <c r="A41" s="30"/>
      <c r="B41" s="51" t="s">
        <v>43</v>
      </c>
      <c r="C41" s="43"/>
      <c r="D41" s="30"/>
      <c r="E41" s="32"/>
      <c r="F41" s="32"/>
    </row>
    <row r="42" spans="1:6" ht="16.2" thickBot="1" x14ac:dyDescent="0.35">
      <c r="A42" s="29">
        <v>7</v>
      </c>
      <c r="B42" s="30" t="s">
        <v>22</v>
      </c>
      <c r="C42" s="30" t="s">
        <v>9</v>
      </c>
      <c r="D42" s="30">
        <v>351722</v>
      </c>
      <c r="E42" s="32">
        <f>D42/12/F3</f>
        <v>3.5182050974272796</v>
      </c>
      <c r="F42" s="30">
        <v>3</v>
      </c>
    </row>
    <row r="43" spans="1:6" ht="15.6" customHeight="1" thickBot="1" x14ac:dyDescent="0.35">
      <c r="A43" s="17">
        <v>8</v>
      </c>
      <c r="B43" s="36" t="s">
        <v>18</v>
      </c>
      <c r="C43" s="44"/>
      <c r="D43" s="30">
        <v>68350</v>
      </c>
      <c r="E43" s="32">
        <f>D43/12/F3</f>
        <v>0.68369143360140838</v>
      </c>
      <c r="F43" s="45">
        <v>0.5</v>
      </c>
    </row>
    <row r="44" spans="1:6" ht="16.2" hidden="1" thickBot="1" x14ac:dyDescent="0.35">
      <c r="A44" s="30"/>
      <c r="B44" s="30"/>
      <c r="C44" s="31"/>
      <c r="D44" s="43"/>
      <c r="E44" s="46"/>
      <c r="F44" s="43"/>
    </row>
    <row r="45" spans="1:6" ht="22.5" customHeight="1" thickBot="1" x14ac:dyDescent="0.35">
      <c r="A45" s="30">
        <v>9</v>
      </c>
      <c r="B45" s="30" t="s">
        <v>19</v>
      </c>
      <c r="C45" s="43" t="s">
        <v>11</v>
      </c>
      <c r="D45" s="30">
        <v>29961.360000000001</v>
      </c>
      <c r="E45" s="32">
        <v>0.3</v>
      </c>
      <c r="F45" s="32">
        <v>0.3</v>
      </c>
    </row>
    <row r="46" spans="1:6" ht="21" customHeight="1" thickBot="1" x14ac:dyDescent="0.35">
      <c r="A46" s="53" t="s">
        <v>50</v>
      </c>
      <c r="B46" s="53" t="s">
        <v>51</v>
      </c>
      <c r="C46" s="54"/>
      <c r="D46" s="53">
        <f>D6+D12+D20+D26+D34+D40+D42+D44+D43+D45</f>
        <v>2449181.54</v>
      </c>
      <c r="E46" s="55">
        <f>E6+E12+E20+E26+E34+E40+E42+E43+E44+E45</f>
        <v>23.716960325814309</v>
      </c>
      <c r="F46" s="55">
        <f>F6+F12+F20+F26+F34+F40+F42+F43+F44+F45</f>
        <v>20.200000000000003</v>
      </c>
    </row>
    <row r="47" spans="1:6" ht="21" customHeight="1" thickBot="1" x14ac:dyDescent="0.35">
      <c r="A47" s="30">
        <v>11</v>
      </c>
      <c r="B47" s="47" t="s">
        <v>30</v>
      </c>
      <c r="C47" s="43"/>
      <c r="D47" s="30">
        <v>96000</v>
      </c>
      <c r="E47" s="32">
        <v>1.08</v>
      </c>
      <c r="F47" s="30">
        <v>1.08</v>
      </c>
    </row>
    <row r="48" spans="1:6" ht="21" customHeight="1" thickBot="1" x14ac:dyDescent="0.35">
      <c r="A48" s="30">
        <v>9</v>
      </c>
      <c r="B48" s="30" t="s">
        <v>49</v>
      </c>
      <c r="C48" s="31" t="s">
        <v>9</v>
      </c>
      <c r="D48" s="43">
        <v>39527.86</v>
      </c>
      <c r="E48" s="46">
        <f>D48/12/F3</f>
        <v>0.39538930900652181</v>
      </c>
      <c r="F48" s="43">
        <v>0.31</v>
      </c>
    </row>
    <row r="49" spans="1:6" ht="30" customHeight="1" thickBot="1" x14ac:dyDescent="0.35">
      <c r="A49" s="30">
        <v>13</v>
      </c>
      <c r="B49" s="47" t="s">
        <v>10</v>
      </c>
      <c r="C49" s="43" t="s">
        <v>11</v>
      </c>
      <c r="D49" s="58">
        <f>SUM(D6,D12,D20,D26,D34,D40,D42,D43,D45,D47,D48)</f>
        <v>2584709.4</v>
      </c>
      <c r="E49" s="32">
        <f>E46+E47+E48</f>
        <v>25.192349634820832</v>
      </c>
      <c r="F49" s="32">
        <f>F46+F47</f>
        <v>21.28</v>
      </c>
    </row>
    <row r="50" spans="1:6" ht="15" x14ac:dyDescent="0.25">
      <c r="A50" s="1"/>
      <c r="B50" s="1"/>
      <c r="C50" s="1"/>
      <c r="D50" s="1"/>
      <c r="E50" s="48"/>
      <c r="F50" s="1"/>
    </row>
    <row r="51" spans="1:6" ht="15.6" x14ac:dyDescent="0.3">
      <c r="B51" s="52" t="s">
        <v>39</v>
      </c>
    </row>
    <row r="52" spans="1:6" ht="15.6" x14ac:dyDescent="0.3">
      <c r="B52" s="52" t="s">
        <v>52</v>
      </c>
    </row>
  </sheetData>
  <phoneticPr fontId="0" type="noConversion"/>
  <pageMargins left="0.25" right="0.25" top="0.75" bottom="0.75" header="0.3" footer="0.3"/>
  <pageSetup paperSize="9" scale="8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worker</cp:lastModifiedBy>
  <cp:lastPrinted>2019-03-20T14:53:08Z</cp:lastPrinted>
  <dcterms:created xsi:type="dcterms:W3CDTF">2011-07-12T11:42:04Z</dcterms:created>
  <dcterms:modified xsi:type="dcterms:W3CDTF">2019-05-28T08:51:00Z</dcterms:modified>
</cp:coreProperties>
</file>